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setbrasil-my.sharepoint.com/personal/tarcisio_3setbrasil_com_br/Documents/Ascene/"/>
    </mc:Choice>
  </mc:AlternateContent>
  <xr:revisionPtr revIDLastSave="18" documentId="8_{EE37B23C-07FE-4A27-A376-C6CC90BDE684}" xr6:coauthVersionLast="47" xr6:coauthVersionMax="47" xr10:uidLastSave="{1C339C27-A4A7-4F08-8851-30ED2C975DD4}"/>
  <bookViews>
    <workbookView xWindow="-108" yWindow="-108" windowWidth="23256" windowHeight="13896" xr2:uid="{38155A11-62B5-4E00-98EB-B257E6BF3C9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9" i="1" l="1"/>
  <c r="M12" i="1"/>
  <c r="M5" i="1"/>
  <c r="M6" i="1"/>
  <c r="M7" i="1"/>
  <c r="M8" i="1"/>
  <c r="M10" i="1"/>
  <c r="M11" i="1"/>
  <c r="M4" i="1"/>
  <c r="L9" i="1"/>
  <c r="L10" i="1"/>
  <c r="L11" i="1"/>
  <c r="E5" i="1"/>
  <c r="F5" i="1" s="1"/>
  <c r="E6" i="1"/>
  <c r="F6" i="1" s="1"/>
  <c r="E7" i="1"/>
  <c r="F7" i="1" s="1"/>
  <c r="E8" i="1"/>
  <c r="F8" i="1" s="1"/>
  <c r="E9" i="1"/>
  <c r="F9" i="1" s="1"/>
  <c r="I9" i="1" s="1"/>
  <c r="E10" i="1"/>
  <c r="F10" i="1" s="1"/>
  <c r="I10" i="1" s="1"/>
  <c r="E11" i="1"/>
  <c r="F11" i="1" s="1"/>
  <c r="I11" i="1" s="1"/>
  <c r="E4" i="1"/>
  <c r="F4" i="1" s="1"/>
  <c r="H8" i="1" l="1"/>
  <c r="L8" i="1" s="1"/>
  <c r="H5" i="1"/>
  <c r="L5" i="1" s="1"/>
  <c r="H7" i="1"/>
  <c r="L7" i="1" s="1"/>
  <c r="H6" i="1"/>
  <c r="L6" i="1" s="1"/>
  <c r="H4" i="1"/>
  <c r="L4" i="1" s="1"/>
  <c r="L12" i="1" l="1"/>
  <c r="I7" i="1"/>
  <c r="K7" i="1"/>
  <c r="I5" i="1"/>
  <c r="K5" i="1"/>
  <c r="I8" i="1"/>
  <c r="K8" i="1"/>
  <c r="I4" i="1"/>
  <c r="K4" i="1"/>
  <c r="I6" i="1"/>
  <c r="K6" i="1"/>
  <c r="K12" i="1" l="1"/>
</calcChain>
</file>

<file path=xl/sharedStrings.xml><?xml version="1.0" encoding="utf-8"?>
<sst xmlns="http://schemas.openxmlformats.org/spreadsheetml/2006/main" count="36" uniqueCount="33">
  <si>
    <t>Código</t>
  </si>
  <si>
    <t>Descrição</t>
  </si>
  <si>
    <t>Hemodiálise (máximo 1 sessão por semana - Extra)</t>
  </si>
  <si>
    <t>Hemodiálise (máximo 3 sessão por semana)</t>
  </si>
  <si>
    <t>Hemodiálise Pediátrica (máximo 4 sessões por semana)</t>
  </si>
  <si>
    <t>Hemodiálise em Paciente com HIV e/ ou HB e / ou HC</t>
  </si>
  <si>
    <t>Manutenção e Acompanhamento Docmiciliar de paciente submetido a DPA / DPAC</t>
  </si>
  <si>
    <t>Acompanhamento Multiprofissional em DRC Estágio 04 Pré Dialítico (Trimestral)</t>
  </si>
  <si>
    <t>Acompanhamento Multiprofissional em DRC Estágio 05 Pré Dialítico (Mensal)</t>
  </si>
  <si>
    <t>Reajuste</t>
  </si>
  <si>
    <t>Valor</t>
  </si>
  <si>
    <t>Atual</t>
  </si>
  <si>
    <t>%</t>
  </si>
  <si>
    <t xml:space="preserve">Valor </t>
  </si>
  <si>
    <t>Valor do</t>
  </si>
  <si>
    <t>Atualizado</t>
  </si>
  <si>
    <t>Incentivo</t>
  </si>
  <si>
    <t>Valor Atualizado</t>
  </si>
  <si>
    <t>Reajuste+Incentivo</t>
  </si>
  <si>
    <t>ATENÇÃO ESPECIALIZADA EM DRC</t>
  </si>
  <si>
    <t>Sessões de HD</t>
  </si>
  <si>
    <t>Simulado Incentivo</t>
  </si>
  <si>
    <t>Crédito</t>
  </si>
  <si>
    <t>Total=</t>
  </si>
  <si>
    <t>Incentivo2</t>
  </si>
  <si>
    <t>Valor do2</t>
  </si>
  <si>
    <t>Economia</t>
  </si>
  <si>
    <t>Com o incentivo</t>
  </si>
  <si>
    <t>Hemodiálise em Paciente com HIV e/ ou HB e / ou HC - Extra</t>
  </si>
  <si>
    <t>Atualização dos valores da TRS, referente a competência 03/2026, realizado pelo Ministério da Saúde</t>
  </si>
  <si>
    <t>Obs.: O % utilizado para simular o ganho com o incetivo foi de tributos sobre o faturamento de 10% (IRPJ, CSLL, PIS, Cofins, ISS e Adiconal de IR),e quantitativo de 100 pacientes em HD, 1 pediatrico e 2 Positivos.</t>
  </si>
  <si>
    <t xml:space="preserve">Total do ganho </t>
  </si>
  <si>
    <t>Reajuste+Incetivo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</si>
</sst>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7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7" fontId="2" fillId="0" borderId="0" xfId="0" applyNumberFormat="1" applyFont="1"/>
    <xf numFmtId="44" fontId="0" fillId="0" borderId="0" xfId="1" applyFont="1"/>
    <xf numFmtId="44" fontId="0" fillId="0" borderId="0" xfId="1" applyFont="1" applyFill="1"/>
    <xf numFmtId="10" fontId="0" fillId="0" borderId="0" xfId="0" applyNumberFormat="1"/>
    <xf numFmtId="9" fontId="0" fillId="0" borderId="0" xfId="0" applyNumberFormat="1"/>
    <xf numFmtId="44" fontId="0" fillId="0" borderId="0" xfId="0" applyNumberFormat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3" fillId="0" borderId="0" xfId="0" applyFont="1" applyAlignment="1">
      <alignment horizontal="left"/>
    </xf>
    <xf numFmtId="44" fontId="2" fillId="0" borderId="0" xfId="1" applyFont="1"/>
    <xf numFmtId="9" fontId="2" fillId="0" borderId="0" xfId="0" applyNumberFormat="1" applyFont="1"/>
    <xf numFmtId="10" fontId="2" fillId="0" borderId="0" xfId="0" applyNumberFormat="1" applyFont="1"/>
    <xf numFmtId="164" fontId="2" fillId="0" borderId="0" xfId="2" applyNumberFormat="1" applyFont="1"/>
    <xf numFmtId="0" fontId="0" fillId="0" borderId="0" xfId="0" applyAlignment="1">
      <alignment horizontal="center"/>
    </xf>
  </cellXfs>
  <cellStyles count="4">
    <cellStyle name="Moeda" xfId="1" builtinId="4"/>
    <cellStyle name="Moeda 2" xfId="3" xr:uid="{409FE1BD-14A7-4070-BD95-B47BA075A928}"/>
    <cellStyle name="Normal" xfId="0" builtinId="0"/>
    <cellStyle name="Vírgula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14" formatCode="0.00%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D375DE-CF85-4FD0-95A8-DA8CC7A2AA48}" name="Tabela1" displayName="Tabela1" ref="A2:M13" totalsRowShown="0" headerRowDxfId="8">
  <autoFilter ref="A2:M13" xr:uid="{8FD375DE-CF85-4FD0-95A8-DA8CC7A2AA48}"/>
  <tableColumns count="13">
    <tableColumn id="1" xr3:uid="{76074F02-165F-46EF-8333-F80C1BA61F73}" name="Código"/>
    <tableColumn id="2" xr3:uid="{61386EE3-72EB-4B22-8A99-2A149B37ACF2}" name="ATENÇÃO ESPECIALIZADA EM DRC"/>
    <tableColumn id="3" xr3:uid="{F1386C47-F85C-40E7-A335-89B404DE0FB6}" name="Valor" dataDxfId="7" dataCellStyle="Moeda"/>
    <tableColumn id="4" xr3:uid="{93650E47-C652-46C7-B1F8-061F1632E279}" name="Reajuste" dataDxfId="6"/>
    <tableColumn id="5" xr3:uid="{78F84095-DF6C-4BD1-BD45-136910F219EC}" name="Valor do" dataDxfId="5"/>
    <tableColumn id="6" xr3:uid="{A76E6A3F-A524-47BF-9ED1-BC0AD45D317A}" name="Valor " dataDxfId="4"/>
    <tableColumn id="7" xr3:uid="{78271FCF-089E-4EF6-9D98-934C049BB9B1}" name="Incentivo" dataDxfId="3"/>
    <tableColumn id="8" xr3:uid="{F44164BA-7E29-46D3-8F63-50C245A02F60}" name="Incentivo2" dataDxfId="2"/>
    <tableColumn id="9" xr3:uid="{4F32E0EF-A805-481A-8767-B7D94CA3EDFE}" name="Valor Atualizado" dataDxfId="1"/>
    <tableColumn id="10" xr3:uid="{68E42AE1-01D0-4744-A095-483F1E3B7592}" name="Simulado Incentivo" dataDxfId="0" dataCellStyle="Vírgula"/>
    <tableColumn id="11" xr3:uid="{8DA4DA2A-5463-4F0E-A7D0-5FCA00E162BB}" name="Valor do2"/>
    <tableColumn id="12" xr3:uid="{82767DEB-19E8-4DC1-9E0F-AFCE9EBFB5C9}" name="Economia"/>
    <tableColumn id="13" xr3:uid="{7FBC6EC6-9E20-4BD0-B49F-E393B4C5C7CF}" name="Total do ganho 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A525-8EE3-41A8-B6E4-8D7CD833C8A1}">
  <dimension ref="A1:M19"/>
  <sheetViews>
    <sheetView tabSelected="1" topLeftCell="D1" zoomScale="130" zoomScaleNormal="130" workbookViewId="0">
      <selection activeCell="J9" sqref="J9"/>
    </sheetView>
  </sheetViews>
  <sheetFormatPr defaultRowHeight="14.4" x14ac:dyDescent="0.3"/>
  <cols>
    <col min="1" max="1" width="10" bestFit="1" customWidth="1"/>
    <col min="2" max="2" width="73.33203125" bestFit="1" customWidth="1"/>
    <col min="3" max="3" width="15.21875" bestFit="1" customWidth="1"/>
    <col min="4" max="4" width="12.33203125" customWidth="1"/>
    <col min="5" max="5" width="13.5546875" customWidth="1"/>
    <col min="6" max="6" width="10.33203125" bestFit="1" customWidth="1"/>
    <col min="7" max="7" width="10.21875" customWidth="1"/>
    <col min="8" max="8" width="11.33203125" customWidth="1"/>
    <col min="9" max="9" width="18.5546875" customWidth="1"/>
    <col min="10" max="10" width="18.6640625" customWidth="1"/>
    <col min="11" max="11" width="12.88671875" bestFit="1" customWidth="1"/>
    <col min="12" max="12" width="15.109375" customWidth="1"/>
    <col min="13" max="13" width="17.44140625" customWidth="1"/>
  </cols>
  <sheetData>
    <row r="1" spans="1:13" ht="28.2" customHeight="1" x14ac:dyDescent="0.4">
      <c r="A1" s="12" t="s">
        <v>29</v>
      </c>
    </row>
    <row r="2" spans="1:13" ht="22.2" customHeight="1" x14ac:dyDescent="0.3">
      <c r="A2" s="9" t="s">
        <v>0</v>
      </c>
      <c r="B2" s="9" t="s">
        <v>19</v>
      </c>
      <c r="C2" s="8" t="s">
        <v>10</v>
      </c>
      <c r="D2" s="9" t="s">
        <v>9</v>
      </c>
      <c r="E2" s="9" t="s">
        <v>14</v>
      </c>
      <c r="F2" s="9" t="s">
        <v>13</v>
      </c>
      <c r="G2" s="9" t="s">
        <v>16</v>
      </c>
      <c r="H2" s="9" t="s">
        <v>24</v>
      </c>
      <c r="I2" s="9" t="s">
        <v>17</v>
      </c>
      <c r="J2" s="9" t="s">
        <v>21</v>
      </c>
      <c r="K2" s="9" t="s">
        <v>25</v>
      </c>
      <c r="L2" s="9" t="s">
        <v>26</v>
      </c>
      <c r="M2" s="9" t="s">
        <v>31</v>
      </c>
    </row>
    <row r="3" spans="1:13" ht="22.2" customHeight="1" x14ac:dyDescent="0.3">
      <c r="A3" s="9"/>
      <c r="B3" s="8" t="s">
        <v>1</v>
      </c>
      <c r="C3" s="9" t="s">
        <v>11</v>
      </c>
      <c r="D3" s="9" t="s">
        <v>12</v>
      </c>
      <c r="E3" s="9" t="s">
        <v>9</v>
      </c>
      <c r="F3" s="9" t="s">
        <v>15</v>
      </c>
      <c r="G3" s="9" t="s">
        <v>12</v>
      </c>
      <c r="H3" s="9" t="s">
        <v>10</v>
      </c>
      <c r="I3" s="9" t="s">
        <v>18</v>
      </c>
      <c r="J3" s="9" t="s">
        <v>20</v>
      </c>
      <c r="K3" s="9" t="s">
        <v>22</v>
      </c>
      <c r="L3" s="1" t="s">
        <v>27</v>
      </c>
      <c r="M3" s="9" t="s">
        <v>32</v>
      </c>
    </row>
    <row r="4" spans="1:13" ht="22.2" customHeight="1" x14ac:dyDescent="0.3">
      <c r="A4">
        <v>305010093</v>
      </c>
      <c r="B4" t="s">
        <v>2</v>
      </c>
      <c r="C4" s="3">
        <v>240.97</v>
      </c>
      <c r="D4" s="5">
        <v>4.3999999999999997E-2</v>
      </c>
      <c r="E4" s="7">
        <f>(C4*D4)</f>
        <v>10.602679999999999</v>
      </c>
      <c r="F4" s="7">
        <f>C4+E4</f>
        <v>251.57267999999999</v>
      </c>
      <c r="G4" s="5">
        <v>0.1016</v>
      </c>
      <c r="H4" s="7">
        <f>F4*G4</f>
        <v>25.559784287999999</v>
      </c>
      <c r="I4" s="7">
        <f>F4+H4</f>
        <v>277.13246428799999</v>
      </c>
      <c r="J4" s="17">
        <v>25</v>
      </c>
      <c r="K4" s="7">
        <f>J4*H4</f>
        <v>638.99460720000002</v>
      </c>
      <c r="L4" s="7">
        <f>(Tabela1[[#This Row],[Incentivo2]]*10%)*Tabela1[[#This Row],[Simulado Incentivo]]</f>
        <v>63.89946072</v>
      </c>
      <c r="M4" s="7">
        <f>(E4+H4)*J4</f>
        <v>904.06160719999991</v>
      </c>
    </row>
    <row r="5" spans="1:13" ht="22.2" customHeight="1" x14ac:dyDescent="0.3">
      <c r="A5">
        <v>305010107</v>
      </c>
      <c r="B5" t="s">
        <v>3</v>
      </c>
      <c r="C5" s="3">
        <v>240.97</v>
      </c>
      <c r="D5" s="5">
        <v>4.3999999999999997E-2</v>
      </c>
      <c r="E5" s="7">
        <f t="shared" ref="E5:E11" si="0">(C5*D5)</f>
        <v>10.602679999999999</v>
      </c>
      <c r="F5" s="7">
        <f t="shared" ref="F5:F11" si="1">C5+E5</f>
        <v>251.57267999999999</v>
      </c>
      <c r="G5" s="5">
        <v>0.1016</v>
      </c>
      <c r="H5" s="7">
        <f t="shared" ref="H5:H8" si="2">F5*G5</f>
        <v>25.559784287999999</v>
      </c>
      <c r="I5" s="7">
        <f t="shared" ref="I5:I11" si="3">F5+H5</f>
        <v>277.13246428799999</v>
      </c>
      <c r="J5" s="17">
        <v>2368</v>
      </c>
      <c r="K5" s="7">
        <f>J5*H5</f>
        <v>60525.569193983996</v>
      </c>
      <c r="L5" s="7">
        <f>(Tabela1[[#This Row],[Incentivo2]]*10%)*Tabela1[[#This Row],[Simulado Incentivo]]</f>
        <v>6052.5569193984002</v>
      </c>
      <c r="M5" s="7">
        <f t="shared" ref="M5:M11" si="4">(E5+H5)*J5</f>
        <v>85632.715433983991</v>
      </c>
    </row>
    <row r="6" spans="1:13" ht="22.2" customHeight="1" x14ac:dyDescent="0.3">
      <c r="A6">
        <v>305010204</v>
      </c>
      <c r="B6" t="s">
        <v>4</v>
      </c>
      <c r="C6" s="3">
        <v>363.63</v>
      </c>
      <c r="D6" s="5">
        <v>4.3999999999999997E-2</v>
      </c>
      <c r="E6" s="7">
        <f t="shared" si="0"/>
        <v>15.999719999999998</v>
      </c>
      <c r="F6" s="7">
        <f t="shared" si="1"/>
        <v>379.62972000000002</v>
      </c>
      <c r="G6" s="5">
        <v>0.1016</v>
      </c>
      <c r="H6" s="7">
        <f t="shared" si="2"/>
        <v>38.570379551999999</v>
      </c>
      <c r="I6" s="7">
        <f t="shared" si="3"/>
        <v>418.20009955200004</v>
      </c>
      <c r="J6" s="17">
        <v>0</v>
      </c>
      <c r="K6" s="7">
        <f t="shared" ref="K6:K8" si="5">J6*H6</f>
        <v>0</v>
      </c>
      <c r="L6" s="7">
        <f>(Tabela1[[#This Row],[Incentivo2]]*10%)*Tabela1[[#This Row],[Simulado Incentivo]]</f>
        <v>0</v>
      </c>
      <c r="M6" s="7">
        <f t="shared" si="4"/>
        <v>0</v>
      </c>
    </row>
    <row r="7" spans="1:13" ht="22.2" customHeight="1" x14ac:dyDescent="0.3">
      <c r="A7">
        <v>305010115</v>
      </c>
      <c r="B7" t="s">
        <v>5</v>
      </c>
      <c r="C7" s="3">
        <v>325.98</v>
      </c>
      <c r="D7" s="5">
        <v>4.3999999999999997E-2</v>
      </c>
      <c r="E7" s="7">
        <f t="shared" si="0"/>
        <v>14.343120000000001</v>
      </c>
      <c r="F7" s="7">
        <f t="shared" si="1"/>
        <v>340.32312000000002</v>
      </c>
      <c r="G7" s="5">
        <v>0.1016</v>
      </c>
      <c r="H7" s="7">
        <f t="shared" si="2"/>
        <v>34.576828992000003</v>
      </c>
      <c r="I7" s="7">
        <f t="shared" si="3"/>
        <v>374.89994899200002</v>
      </c>
      <c r="J7" s="17">
        <v>138</v>
      </c>
      <c r="K7" s="7">
        <f t="shared" si="5"/>
        <v>4771.6024008960003</v>
      </c>
      <c r="L7" s="7">
        <f>(Tabela1[[#This Row],[Incentivo2]]*10%)*Tabela1[[#This Row],[Simulado Incentivo]]</f>
        <v>477.16024008960005</v>
      </c>
      <c r="M7" s="7">
        <f t="shared" si="4"/>
        <v>6750.9529608960001</v>
      </c>
    </row>
    <row r="8" spans="1:13" ht="22.2" customHeight="1" x14ac:dyDescent="0.3">
      <c r="A8">
        <v>305010123</v>
      </c>
      <c r="B8" t="s">
        <v>28</v>
      </c>
      <c r="C8" s="3">
        <v>325.98</v>
      </c>
      <c r="D8" s="5">
        <v>4.3999999999999997E-2</v>
      </c>
      <c r="E8" s="7">
        <f t="shared" si="0"/>
        <v>14.343120000000001</v>
      </c>
      <c r="F8" s="7">
        <f t="shared" si="1"/>
        <v>340.32312000000002</v>
      </c>
      <c r="G8" s="5">
        <v>0.1016</v>
      </c>
      <c r="H8" s="7">
        <f t="shared" si="2"/>
        <v>34.576828992000003</v>
      </c>
      <c r="I8" s="7">
        <f t="shared" si="3"/>
        <v>374.89994899200002</v>
      </c>
      <c r="J8" s="17">
        <v>0</v>
      </c>
      <c r="K8" s="7">
        <f t="shared" si="5"/>
        <v>0</v>
      </c>
      <c r="L8" s="7">
        <f>(Tabela1[[#This Row],[Incentivo2]]*10%)*Tabela1[[#This Row],[Simulado Incentivo]]</f>
        <v>0</v>
      </c>
      <c r="M8" s="7">
        <f t="shared" si="4"/>
        <v>0</v>
      </c>
    </row>
    <row r="9" spans="1:13" ht="22.2" customHeight="1" x14ac:dyDescent="0.3">
      <c r="A9">
        <v>305010166</v>
      </c>
      <c r="B9" t="s">
        <v>6</v>
      </c>
      <c r="C9" s="3">
        <v>358.06</v>
      </c>
      <c r="D9" s="6">
        <v>1</v>
      </c>
      <c r="E9" s="7">
        <f t="shared" si="0"/>
        <v>358.06</v>
      </c>
      <c r="F9" s="7">
        <f t="shared" si="1"/>
        <v>716.12</v>
      </c>
      <c r="G9" s="5">
        <v>0</v>
      </c>
      <c r="H9" s="7">
        <v>0</v>
      </c>
      <c r="I9" s="7">
        <f t="shared" si="3"/>
        <v>716.12</v>
      </c>
      <c r="J9" s="17">
        <v>56</v>
      </c>
      <c r="L9" s="7">
        <f>(Tabela1[[#This Row],[Incentivo2]]*8%)</f>
        <v>0</v>
      </c>
      <c r="M9" s="7">
        <f>(E9+H9)*J9</f>
        <v>20051.36</v>
      </c>
    </row>
    <row r="10" spans="1:13" ht="22.2" customHeight="1" x14ac:dyDescent="0.3">
      <c r="A10">
        <v>301130051</v>
      </c>
      <c r="B10" t="s">
        <v>7</v>
      </c>
      <c r="C10" s="3">
        <v>61</v>
      </c>
      <c r="D10" s="6">
        <v>1</v>
      </c>
      <c r="E10" s="7">
        <f t="shared" si="0"/>
        <v>61</v>
      </c>
      <c r="F10" s="7">
        <f t="shared" si="1"/>
        <v>122</v>
      </c>
      <c r="G10" s="5">
        <v>0</v>
      </c>
      <c r="H10" s="7">
        <v>0</v>
      </c>
      <c r="I10" s="7">
        <f t="shared" si="3"/>
        <v>122</v>
      </c>
      <c r="J10" s="17">
        <v>67</v>
      </c>
      <c r="L10" s="7">
        <f>(Tabela1[[#This Row],[Incentivo2]]*8%)</f>
        <v>0</v>
      </c>
      <c r="M10" s="7">
        <f t="shared" si="4"/>
        <v>4087</v>
      </c>
    </row>
    <row r="11" spans="1:13" ht="22.2" customHeight="1" x14ac:dyDescent="0.3">
      <c r="A11">
        <v>301130060</v>
      </c>
      <c r="B11" t="s">
        <v>8</v>
      </c>
      <c r="C11" s="3">
        <v>61</v>
      </c>
      <c r="D11" s="6">
        <v>1</v>
      </c>
      <c r="E11" s="7">
        <f t="shared" si="0"/>
        <v>61</v>
      </c>
      <c r="F11" s="7">
        <f t="shared" si="1"/>
        <v>122</v>
      </c>
      <c r="G11" s="5">
        <v>0</v>
      </c>
      <c r="H11" s="7">
        <v>0</v>
      </c>
      <c r="I11" s="7">
        <f t="shared" si="3"/>
        <v>122</v>
      </c>
      <c r="J11" s="17">
        <v>54</v>
      </c>
      <c r="L11" s="7">
        <f>(Tabela1[[#This Row],[Incentivo2]]*8%)</f>
        <v>0</v>
      </c>
      <c r="M11" s="7">
        <f t="shared" si="4"/>
        <v>3294</v>
      </c>
    </row>
    <row r="12" spans="1:13" ht="27.6" customHeight="1" x14ac:dyDescent="0.3">
      <c r="C12" s="4"/>
      <c r="J12" s="10" t="s">
        <v>23</v>
      </c>
      <c r="K12" s="11">
        <f>SUM(K4:K11)</f>
        <v>65936.166202079999</v>
      </c>
      <c r="L12" s="11">
        <f>SUM(L4:L11)</f>
        <v>6593.6166202080003</v>
      </c>
      <c r="M12" s="11">
        <f>SUM(M4:M11)</f>
        <v>120720.09000207999</v>
      </c>
    </row>
    <row r="13" spans="1:13" s="1" customFormat="1" x14ac:dyDescent="0.3">
      <c r="A13" s="1" t="s">
        <v>30</v>
      </c>
      <c r="C13" s="13"/>
      <c r="D13" s="14"/>
      <c r="E13" s="11"/>
      <c r="F13" s="11"/>
      <c r="G13" s="15"/>
      <c r="H13" s="11"/>
      <c r="I13" s="11"/>
      <c r="J13" s="16"/>
    </row>
    <row r="14" spans="1:13" x14ac:dyDescent="0.3">
      <c r="A14" s="1"/>
      <c r="B14" s="2"/>
      <c r="C14" s="2"/>
    </row>
    <row r="15" spans="1:13" x14ac:dyDescent="0.3">
      <c r="C15" s="3"/>
    </row>
    <row r="16" spans="1:13" x14ac:dyDescent="0.3">
      <c r="C16" s="3"/>
    </row>
    <row r="17" spans="3:3" x14ac:dyDescent="0.3">
      <c r="C17" s="3"/>
    </row>
    <row r="18" spans="3:3" x14ac:dyDescent="0.3">
      <c r="C18" s="3"/>
    </row>
    <row r="19" spans="3:3" x14ac:dyDescent="0.3">
      <c r="C19" s="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Claudete Luebke Franz</dc:creator>
  <cp:lastModifiedBy>3Set Brasil - Tarcisio Steffen</cp:lastModifiedBy>
  <cp:lastPrinted>2026-04-15T18:05:38Z</cp:lastPrinted>
  <dcterms:created xsi:type="dcterms:W3CDTF">2026-04-15T17:26:34Z</dcterms:created>
  <dcterms:modified xsi:type="dcterms:W3CDTF">2026-04-15T18:41:09Z</dcterms:modified>
</cp:coreProperties>
</file>